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fs.ad.am.lt\user_home$\vytenis.poviliunas\Desktop\"/>
    </mc:Choice>
  </mc:AlternateContent>
  <xr:revisionPtr revIDLastSave="0" documentId="13_ncr:1_{29335417-FE9F-4AE8-86BA-A01C030B70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aičiuoklė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J28" i="2" s="1"/>
  <c r="I6" i="2"/>
  <c r="H6" i="2" s="1"/>
  <c r="I9" i="2"/>
  <c r="H9" i="2" s="1"/>
  <c r="D14" i="2"/>
  <c r="H10" i="2"/>
  <c r="H8" i="2"/>
  <c r="H7" i="2"/>
  <c r="H5" i="2"/>
  <c r="D6" i="2"/>
  <c r="X6" i="2"/>
  <c r="D17" i="2"/>
  <c r="G9" i="2" l="1"/>
  <c r="G6" i="2"/>
  <c r="E9" i="2"/>
  <c r="E6" i="2"/>
  <c r="F6" i="2"/>
  <c r="H27" i="2"/>
  <c r="D21" i="2"/>
  <c r="D18" i="2"/>
  <c r="D16" i="2"/>
  <c r="D15" i="2"/>
  <c r="G10" i="2"/>
  <c r="G8" i="2"/>
  <c r="G7" i="2"/>
  <c r="E10" i="2"/>
  <c r="E8" i="2"/>
  <c r="E7" i="2"/>
  <c r="D10" i="2"/>
  <c r="D9" i="2"/>
  <c r="D8" i="2"/>
  <c r="D7" i="2"/>
  <c r="X10" i="2"/>
  <c r="G5" i="2"/>
  <c r="E5" i="2"/>
  <c r="D5" i="2"/>
  <c r="X9" i="2"/>
  <c r="X8" i="2"/>
  <c r="X7" i="2"/>
  <c r="X5" i="2"/>
  <c r="C31" i="2" l="1"/>
  <c r="F9" i="2"/>
  <c r="D23" i="2"/>
  <c r="C29" i="2" s="1"/>
  <c r="G26" i="2"/>
  <c r="E24" i="2"/>
  <c r="F8" i="2"/>
  <c r="F7" i="2"/>
  <c r="F10" i="2"/>
  <c r="F5" i="2"/>
  <c r="F25" i="2" l="1"/>
  <c r="C30" i="2" s="1"/>
  <c r="C33" i="2" l="1"/>
  <c r="G31" i="2"/>
  <c r="G30" i="2" l="1"/>
  <c r="C34" i="2"/>
  <c r="C36" i="2" s="1"/>
</calcChain>
</file>

<file path=xl/sharedStrings.xml><?xml version="1.0" encoding="utf-8"?>
<sst xmlns="http://schemas.openxmlformats.org/spreadsheetml/2006/main" count="137" uniqueCount="64">
  <si>
    <t>Sijos ir plokstes</t>
  </si>
  <si>
    <t>Denginys</t>
  </si>
  <si>
    <t>Vml=</t>
  </si>
  <si>
    <t>Vkl=</t>
  </si>
  <si>
    <t>Pmed=</t>
  </si>
  <si>
    <t>Grindys</t>
  </si>
  <si>
    <t>ktm</t>
  </si>
  <si>
    <t>kilg</t>
  </si>
  <si>
    <t>proc.</t>
  </si>
  <si>
    <t>Vgl=</t>
  </si>
  <si>
    <t>Vpl=</t>
  </si>
  <si>
    <t>PN(CO2)</t>
  </si>
  <si>
    <t>PNM(CO2)</t>
  </si>
  <si>
    <t>PM(CO2)</t>
  </si>
  <si>
    <t>nemedis isskiria</t>
  </si>
  <si>
    <t>medis konservuoja</t>
  </si>
  <si>
    <t>Medis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</si>
  <si>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</si>
  <si>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Gelžbetonis (betonas)</t>
  </si>
  <si>
    <t>Plienas (armatūra)</t>
  </si>
  <si>
    <t>Mūras</t>
  </si>
  <si>
    <t>Langai durys</t>
  </si>
  <si>
    <t>tankis</t>
  </si>
  <si>
    <r>
      <t>t/m</t>
    </r>
    <r>
      <rPr>
        <vertAlign val="superscript"/>
        <sz val="11"/>
        <color theme="1"/>
        <rFont val="Calibri"/>
        <family val="2"/>
        <scheme val="minor"/>
      </rPr>
      <t>3</t>
    </r>
  </si>
  <si>
    <t>masė, t</t>
  </si>
  <si>
    <t>tūris, m3</t>
  </si>
  <si>
    <t>Langai, durys</t>
  </si>
  <si>
    <t>– įvedami duomenys</t>
  </si>
  <si>
    <t>Vbl=</t>
  </si>
  <si>
    <r>
      <t>t, CO</t>
    </r>
    <r>
      <rPr>
        <vertAlign val="subscript"/>
        <sz val="11"/>
        <color theme="1"/>
        <rFont val="Calibri"/>
        <family val="2"/>
        <scheme val="minor"/>
      </rPr>
      <t>2</t>
    </r>
  </si>
  <si>
    <t>Išorės sienos</t>
  </si>
  <si>
    <t>Pagrindinės konstrukcijos</t>
  </si>
  <si>
    <t>Papildomos konstrukcijos</t>
  </si>
  <si>
    <t>PAGRINDINĖS KONSTRUKCIJOS</t>
  </si>
  <si>
    <t>PAPILDOMOS MEDINĖS KONSTRUKCIJOS</t>
  </si>
  <si>
    <t>kg</t>
  </si>
  <si>
    <r>
      <t>Medis,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</si>
  <si>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G/b,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</si>
  <si>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Plienas,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</si>
  <si>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Muras, m</t>
    </r>
    <r>
      <rPr>
        <vertAlign val="superscript"/>
        <sz val="11"/>
        <color theme="1"/>
        <rFont val="Calibri"/>
        <family val="2"/>
        <scheme val="minor"/>
      </rPr>
      <t>3</t>
    </r>
  </si>
  <si>
    <t>Grindų danga</t>
  </si>
  <si>
    <t>Izol. medžiagos</t>
  </si>
  <si>
    <t>Medžio</t>
  </si>
  <si>
    <r>
      <t>P(CO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), kg/m</t>
    </r>
    <r>
      <rPr>
        <vertAlign val="superscript"/>
        <sz val="11"/>
        <color theme="1"/>
        <rFont val="Calibri"/>
        <family val="2"/>
        <scheme val="minor"/>
      </rPr>
      <t>3</t>
    </r>
  </si>
  <si>
    <t>Vidaus apdaila</t>
  </si>
  <si>
    <t>Vidaus kolonos, statramsčiai</t>
  </si>
  <si>
    <t>Išorės kolonos</t>
  </si>
  <si>
    <t>Fasadinė apdaila</t>
  </si>
  <si>
    <t>k=</t>
  </si>
  <si>
    <t>1 – yra</t>
  </si>
  <si>
    <t>0 – nėra</t>
  </si>
  <si>
    <t>Fasado koef.</t>
  </si>
  <si>
    <t>Izoliac. m-gos</t>
  </si>
  <si>
    <t>Ekobetonas</t>
  </si>
  <si>
    <r>
      <t>Ekobetonas, m</t>
    </r>
    <r>
      <rPr>
        <vertAlign val="superscript"/>
        <sz val="11"/>
        <color theme="1"/>
        <rFont val="Calibri"/>
        <family val="2"/>
        <scheme val="minor"/>
      </rPr>
      <t>3</t>
    </r>
  </si>
  <si>
    <t>vidaus sienos</t>
  </si>
  <si>
    <t>Stiklinis fasadas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</si>
  <si>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</si>
  <si>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Asf=</t>
  </si>
  <si>
    <r>
      <t>A</t>
    </r>
    <r>
      <rPr>
        <vertAlign val="subscript"/>
        <sz val="11"/>
        <color theme="1"/>
        <rFont val="Calibri"/>
        <family val="2"/>
        <scheme val="minor"/>
      </rPr>
      <t>SF</t>
    </r>
    <r>
      <rPr>
        <sz val="11"/>
        <color theme="1"/>
        <rFont val="Calibri"/>
        <family val="2"/>
        <scheme val="minor"/>
      </rPr>
      <t>,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</si>
  <si>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                </t>
    </r>
    <r>
      <rPr>
        <b/>
        <i/>
        <sz val="12"/>
        <color theme="1"/>
        <rFont val="Calibri"/>
        <family val="2"/>
        <scheme val="minor"/>
      </rPr>
      <t xml:space="preserve">  Ar yra vėdinamos sistemos fasadas</t>
    </r>
  </si>
  <si>
    <t>Sijos ir plokštės</t>
  </si>
  <si>
    <t>Skaičiuoklė</t>
  </si>
  <si>
    <r>
      <t>Stiklinio fasado plotas (jei yra), A</t>
    </r>
    <r>
      <rPr>
        <vertAlign val="subscript"/>
        <sz val="11"/>
        <color theme="1"/>
        <rFont val="Times New Roman"/>
        <family val="1"/>
      </rPr>
      <t>SF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</si>
</sst>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" fontId="0" fillId="0" borderId="0" xfId="0" applyNumberFormat="1"/>
    <xf numFmtId="2" fontId="0" fillId="0" borderId="0" xfId="0" applyNumberFormat="1"/>
    <xf numFmtId="0" fontId="0" fillId="2" borderId="1" xfId="0" applyFill="1" applyBorder="1"/>
    <xf numFmtId="2" fontId="0" fillId="3" borderId="1" xfId="0" applyNumberFormat="1" applyFill="1" applyBorder="1"/>
    <xf numFmtId="0" fontId="0" fillId="3" borderId="1" xfId="0" applyFill="1" applyBorder="1"/>
    <xf numFmtId="0" fontId="0" fillId="5" borderId="1" xfId="0" applyFill="1" applyBorder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6" borderId="3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2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1100576</xdr:colOff>
      <xdr:row>21</xdr:row>
      <xdr:rowOff>140789</xdr:rowOff>
    </xdr:from>
    <xdr:to>
      <xdr:col>21</xdr:col>
      <xdr:colOff>510346</xdr:colOff>
      <xdr:row>47</xdr:row>
      <xdr:rowOff>139672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B0A6E1-C2DE-49AD-9D21-1E2C9100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5076" y="4576718"/>
          <a:ext cx="7655699" cy="5210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73"/>
  <sheetViews>
    <sheetView tabSelected="1" topLeftCell="J1" zoomScale="70" zoomScaleNormal="70" workbookViewId="0">
      <selection activeCell="W16" sqref="W16"/>
    </sheetView>
  </sheetViews>
  <sheetFormatPr defaultRowHeight="14.5" x14ac:dyDescent="0.35"/>
  <cols>
    <col min="3" max="3" width="23.26953125" customWidth="1"/>
    <col min="4" max="4" width="11.1796875" customWidth="1"/>
    <col min="6" max="6" width="12.7265625" customWidth="1"/>
    <col min="7" max="7" width="10" customWidth="1"/>
    <col min="8" max="8" width="20.7265625" customWidth="1"/>
    <col min="9" max="9" width="15.1796875" customWidth="1"/>
    <col min="10" max="10" width="10.81640625" customWidth="1"/>
    <col min="11" max="11" width="10.26953125" customWidth="1"/>
    <col min="12" max="12" width="23.7265625" customWidth="1"/>
    <col min="17" max="17" width="21.54296875" customWidth="1"/>
    <col min="18" max="18" width="12.81640625" customWidth="1"/>
    <col min="21" max="21" width="10.453125" customWidth="1"/>
    <col min="22" max="22" width="20.1796875" customWidth="1"/>
    <col min="23" max="23" width="11.1796875" customWidth="1"/>
    <col min="27" max="27" width="21.26953125" customWidth="1"/>
  </cols>
  <sheetData>
    <row r="2" spans="2:29" x14ac:dyDescent="0.35">
      <c r="C2" s="6" t="s">
        <v>62</v>
      </c>
      <c r="R2" t="s">
        <v>33</v>
      </c>
    </row>
    <row r="3" spans="2:29" ht="16.5" x14ac:dyDescent="0.35">
      <c r="U3" t="s">
        <v>22</v>
      </c>
      <c r="V3">
        <v>7.85</v>
      </c>
      <c r="W3" t="s">
        <v>23</v>
      </c>
    </row>
    <row r="4" spans="2:29" ht="17.5" x14ac:dyDescent="0.45">
      <c r="D4" s="11" t="s">
        <v>36</v>
      </c>
      <c r="E4" s="11" t="s">
        <v>37</v>
      </c>
      <c r="F4" s="11" t="s">
        <v>38</v>
      </c>
      <c r="G4" s="11" t="s">
        <v>39</v>
      </c>
      <c r="H4" s="11" t="s">
        <v>54</v>
      </c>
      <c r="I4" t="s">
        <v>51</v>
      </c>
      <c r="J4" s="11" t="s">
        <v>59</v>
      </c>
      <c r="N4" t="s">
        <v>16</v>
      </c>
      <c r="Q4" t="s">
        <v>18</v>
      </c>
      <c r="U4" t="s">
        <v>19</v>
      </c>
      <c r="W4" t="s">
        <v>24</v>
      </c>
      <c r="X4" t="s">
        <v>25</v>
      </c>
      <c r="AA4" t="s">
        <v>20</v>
      </c>
    </row>
    <row r="5" spans="2:29" ht="16.5" x14ac:dyDescent="0.35">
      <c r="B5" t="s">
        <v>45</v>
      </c>
      <c r="D5" s="9">
        <f t="shared" ref="D5:D10" si="0">N5</f>
        <v>10</v>
      </c>
      <c r="E5" s="9">
        <f>R5</f>
        <v>50</v>
      </c>
      <c r="F5" s="10">
        <f>X5</f>
        <v>6.3694267515923567E-2</v>
      </c>
      <c r="G5" s="9">
        <f>AB5</f>
        <v>2</v>
      </c>
      <c r="H5" s="9">
        <f>AB14</f>
        <v>0</v>
      </c>
      <c r="I5" s="9"/>
      <c r="L5" t="s">
        <v>45</v>
      </c>
      <c r="N5" s="3">
        <v>10</v>
      </c>
      <c r="O5" t="s">
        <v>17</v>
      </c>
      <c r="P5" t="s">
        <v>45</v>
      </c>
      <c r="R5" s="3">
        <v>50</v>
      </c>
      <c r="S5" t="s">
        <v>17</v>
      </c>
      <c r="U5" t="s">
        <v>45</v>
      </c>
      <c r="W5" s="3">
        <v>0.5</v>
      </c>
      <c r="X5" s="2">
        <f t="shared" ref="X5:X10" si="1">W5/$V$3</f>
        <v>6.3694267515923567E-2</v>
      </c>
      <c r="Z5" t="s">
        <v>45</v>
      </c>
      <c r="AB5" s="3">
        <v>2</v>
      </c>
      <c r="AC5" t="s">
        <v>17</v>
      </c>
    </row>
    <row r="6" spans="2:29" ht="16.5" x14ac:dyDescent="0.35">
      <c r="B6" t="s">
        <v>46</v>
      </c>
      <c r="D6" s="9">
        <f t="shared" si="0"/>
        <v>3</v>
      </c>
      <c r="E6" s="9">
        <f>R6*I6</f>
        <v>35</v>
      </c>
      <c r="F6" s="10">
        <f>X6*I6</f>
        <v>0</v>
      </c>
      <c r="G6" s="9">
        <f>AB6*I6</f>
        <v>2.0999999999999996</v>
      </c>
      <c r="H6" s="9">
        <f>AB15*I6</f>
        <v>0</v>
      </c>
      <c r="I6" s="9">
        <f>IF($U$16=1,0.7,1)</f>
        <v>0.7</v>
      </c>
      <c r="L6" t="s">
        <v>46</v>
      </c>
      <c r="N6" s="3">
        <v>3</v>
      </c>
      <c r="O6" t="s">
        <v>17</v>
      </c>
      <c r="P6" t="s">
        <v>46</v>
      </c>
      <c r="R6" s="3">
        <v>50</v>
      </c>
      <c r="S6" t="s">
        <v>17</v>
      </c>
      <c r="U6" t="s">
        <v>46</v>
      </c>
      <c r="W6" s="3">
        <v>0</v>
      </c>
      <c r="X6" s="2">
        <f t="shared" si="1"/>
        <v>0</v>
      </c>
      <c r="Z6" t="s">
        <v>46</v>
      </c>
      <c r="AB6" s="3">
        <v>3</v>
      </c>
      <c r="AC6" t="s">
        <v>17</v>
      </c>
    </row>
    <row r="7" spans="2:29" ht="16.5" x14ac:dyDescent="0.35">
      <c r="B7" t="s">
        <v>0</v>
      </c>
      <c r="D7" s="9">
        <f t="shared" si="0"/>
        <v>9</v>
      </c>
      <c r="E7" s="9">
        <f>R7</f>
        <v>68</v>
      </c>
      <c r="F7" s="10">
        <f>X7</f>
        <v>0.74394904458598732</v>
      </c>
      <c r="G7" s="9">
        <f>AB7</f>
        <v>4</v>
      </c>
      <c r="H7" s="9">
        <f>AB16</f>
        <v>0</v>
      </c>
      <c r="I7" s="9"/>
      <c r="L7" t="s">
        <v>0</v>
      </c>
      <c r="N7" s="3">
        <v>9</v>
      </c>
      <c r="O7" t="s">
        <v>17</v>
      </c>
      <c r="P7" t="s">
        <v>61</v>
      </c>
      <c r="R7" s="3">
        <v>68</v>
      </c>
      <c r="S7" t="s">
        <v>17</v>
      </c>
      <c r="U7" t="s">
        <v>61</v>
      </c>
      <c r="W7" s="3">
        <v>5.84</v>
      </c>
      <c r="X7" s="2">
        <f t="shared" si="1"/>
        <v>0.74394904458598732</v>
      </c>
      <c r="Z7" t="s">
        <v>61</v>
      </c>
      <c r="AB7" s="3">
        <v>4</v>
      </c>
      <c r="AC7" t="s">
        <v>17</v>
      </c>
    </row>
    <row r="8" spans="2:29" ht="16.5" x14ac:dyDescent="0.35">
      <c r="B8" t="s">
        <v>1</v>
      </c>
      <c r="D8" s="9">
        <f t="shared" si="0"/>
        <v>15</v>
      </c>
      <c r="E8" s="9">
        <f>R8</f>
        <v>30</v>
      </c>
      <c r="F8" s="10">
        <f>X8</f>
        <v>0</v>
      </c>
      <c r="G8" s="9">
        <f>AB8</f>
        <v>5</v>
      </c>
      <c r="H8" s="9">
        <f>AB17</f>
        <v>0</v>
      </c>
      <c r="I8" s="9"/>
      <c r="L8" t="s">
        <v>1</v>
      </c>
      <c r="N8" s="3">
        <v>15</v>
      </c>
      <c r="O8" t="s">
        <v>17</v>
      </c>
      <c r="P8" t="s">
        <v>1</v>
      </c>
      <c r="R8" s="3">
        <v>30</v>
      </c>
      <c r="S8" t="s">
        <v>17</v>
      </c>
      <c r="U8" t="s">
        <v>1</v>
      </c>
      <c r="W8" s="3">
        <v>0</v>
      </c>
      <c r="X8" s="2">
        <f t="shared" si="1"/>
        <v>0</v>
      </c>
      <c r="Z8" t="s">
        <v>1</v>
      </c>
      <c r="AB8" s="3">
        <v>5</v>
      </c>
      <c r="AC8" t="s">
        <v>17</v>
      </c>
    </row>
    <row r="9" spans="2:29" ht="16.5" x14ac:dyDescent="0.35">
      <c r="B9" t="s">
        <v>30</v>
      </c>
      <c r="D9" s="9">
        <f t="shared" si="0"/>
        <v>10</v>
      </c>
      <c r="E9" s="9">
        <f>R9*I9</f>
        <v>62.999999999999993</v>
      </c>
      <c r="F9" s="10">
        <f>X9*I9</f>
        <v>2.3969426751592358</v>
      </c>
      <c r="G9" s="9">
        <f>AB9*I9</f>
        <v>5.1520000000000001</v>
      </c>
      <c r="H9" s="9">
        <f>AB18*I9</f>
        <v>0</v>
      </c>
      <c r="I9" s="9">
        <f>IF($U$16=1,0.7,1)</f>
        <v>0.7</v>
      </c>
      <c r="L9" t="s">
        <v>30</v>
      </c>
      <c r="N9" s="3">
        <v>10</v>
      </c>
      <c r="O9" t="s">
        <v>17</v>
      </c>
      <c r="P9" t="s">
        <v>30</v>
      </c>
      <c r="R9" s="3">
        <v>90</v>
      </c>
      <c r="S9" t="s">
        <v>17</v>
      </c>
      <c r="U9" t="s">
        <v>30</v>
      </c>
      <c r="W9" s="3">
        <v>26.88</v>
      </c>
      <c r="X9" s="2">
        <f t="shared" si="1"/>
        <v>3.4242038216560511</v>
      </c>
      <c r="Z9" t="s">
        <v>30</v>
      </c>
      <c r="AB9" s="3">
        <v>7.36</v>
      </c>
      <c r="AC9" t="s">
        <v>17</v>
      </c>
    </row>
    <row r="10" spans="2:29" ht="16.5" x14ac:dyDescent="0.35">
      <c r="B10" t="s">
        <v>55</v>
      </c>
      <c r="D10" s="9">
        <f t="shared" si="0"/>
        <v>0</v>
      </c>
      <c r="E10" s="9">
        <f>R10</f>
        <v>0</v>
      </c>
      <c r="F10" s="10">
        <f>X10</f>
        <v>0</v>
      </c>
      <c r="G10" s="9">
        <f>AB10</f>
        <v>2</v>
      </c>
      <c r="H10" s="9">
        <f>AB19</f>
        <v>0</v>
      </c>
      <c r="I10" s="9"/>
      <c r="L10" t="s">
        <v>55</v>
      </c>
      <c r="N10" s="3">
        <v>0</v>
      </c>
      <c r="O10" t="s">
        <v>17</v>
      </c>
      <c r="P10" t="s">
        <v>55</v>
      </c>
      <c r="R10" s="3">
        <v>0</v>
      </c>
      <c r="S10" t="s">
        <v>17</v>
      </c>
      <c r="U10" t="s">
        <v>55</v>
      </c>
      <c r="W10" s="3">
        <v>0</v>
      </c>
      <c r="X10" s="2">
        <f t="shared" si="1"/>
        <v>0</v>
      </c>
      <c r="Z10" t="s">
        <v>55</v>
      </c>
      <c r="AB10" s="3">
        <v>2</v>
      </c>
      <c r="AC10" t="s">
        <v>17</v>
      </c>
    </row>
    <row r="11" spans="2:29" x14ac:dyDescent="0.35">
      <c r="B11" t="s">
        <v>56</v>
      </c>
      <c r="J11" s="8">
        <f>S18</f>
        <v>100</v>
      </c>
      <c r="K11" s="2"/>
    </row>
    <row r="12" spans="2:29" x14ac:dyDescent="0.35">
      <c r="K12" s="2"/>
      <c r="R12" s="3"/>
      <c r="S12" s="7" t="s">
        <v>27</v>
      </c>
    </row>
    <row r="13" spans="2:29" x14ac:dyDescent="0.35">
      <c r="K13" s="2"/>
      <c r="L13" t="s">
        <v>34</v>
      </c>
      <c r="AA13" t="s">
        <v>53</v>
      </c>
    </row>
    <row r="14" spans="2:29" ht="16.5" x14ac:dyDescent="0.35">
      <c r="B14" t="s">
        <v>47</v>
      </c>
      <c r="D14" s="9">
        <f>N14</f>
        <v>10</v>
      </c>
      <c r="E14" t="s">
        <v>17</v>
      </c>
      <c r="L14" t="s">
        <v>47</v>
      </c>
      <c r="N14" s="3">
        <v>10</v>
      </c>
      <c r="O14" t="s">
        <v>17</v>
      </c>
      <c r="Z14" t="s">
        <v>45</v>
      </c>
      <c r="AB14" s="3">
        <v>0</v>
      </c>
      <c r="AC14" t="s">
        <v>17</v>
      </c>
    </row>
    <row r="15" spans="2:29" ht="16.5" x14ac:dyDescent="0.35">
      <c r="B15" t="s">
        <v>5</v>
      </c>
      <c r="D15" s="9">
        <f>N15</f>
        <v>10</v>
      </c>
      <c r="E15" t="s">
        <v>17</v>
      </c>
      <c r="L15" t="s">
        <v>40</v>
      </c>
      <c r="N15" s="3">
        <v>10</v>
      </c>
      <c r="O15" t="s">
        <v>17</v>
      </c>
      <c r="Q15" s="15" t="s">
        <v>60</v>
      </c>
      <c r="R15" s="16"/>
      <c r="S15" s="16"/>
      <c r="T15" s="16"/>
      <c r="U15" s="17"/>
      <c r="Z15" t="s">
        <v>46</v>
      </c>
      <c r="AB15" s="3">
        <v>0</v>
      </c>
      <c r="AC15" t="s">
        <v>17</v>
      </c>
    </row>
    <row r="16" spans="2:29" ht="16.5" x14ac:dyDescent="0.35">
      <c r="B16" t="s">
        <v>26</v>
      </c>
      <c r="D16" s="9">
        <f>N16</f>
        <v>2</v>
      </c>
      <c r="E16" t="s">
        <v>17</v>
      </c>
      <c r="L16" t="s">
        <v>21</v>
      </c>
      <c r="N16" s="3">
        <v>2</v>
      </c>
      <c r="O16" t="s">
        <v>17</v>
      </c>
      <c r="Q16" s="18" t="s">
        <v>49</v>
      </c>
      <c r="R16" s="19" t="s">
        <v>50</v>
      </c>
      <c r="S16" s="20"/>
      <c r="T16" s="20" t="s">
        <v>48</v>
      </c>
      <c r="U16" s="14">
        <v>1</v>
      </c>
      <c r="Z16" t="s">
        <v>0</v>
      </c>
      <c r="AB16" s="3">
        <v>0</v>
      </c>
      <c r="AC16" t="s">
        <v>17</v>
      </c>
    </row>
    <row r="17" spans="1:29" ht="16.5" x14ac:dyDescent="0.35">
      <c r="B17" t="s">
        <v>44</v>
      </c>
      <c r="D17" s="9">
        <f>N17</f>
        <v>5</v>
      </c>
      <c r="E17" t="s">
        <v>17</v>
      </c>
      <c r="L17" t="s">
        <v>44</v>
      </c>
      <c r="N17" s="3">
        <v>5</v>
      </c>
      <c r="O17" t="s">
        <v>17</v>
      </c>
      <c r="Z17" t="s">
        <v>1</v>
      </c>
      <c r="AB17" s="3">
        <v>0</v>
      </c>
      <c r="AC17" t="s">
        <v>17</v>
      </c>
    </row>
    <row r="18" spans="1:29" ht="17.5" x14ac:dyDescent="0.45">
      <c r="B18" t="s">
        <v>52</v>
      </c>
      <c r="D18" s="9">
        <f>N18</f>
        <v>3</v>
      </c>
      <c r="E18" t="s">
        <v>17</v>
      </c>
      <c r="L18" t="s">
        <v>41</v>
      </c>
      <c r="N18" s="3">
        <v>3</v>
      </c>
      <c r="O18" t="s">
        <v>17</v>
      </c>
      <c r="Q18" s="21" t="s">
        <v>63</v>
      </c>
      <c r="S18" s="3">
        <v>100</v>
      </c>
      <c r="T18" s="21" t="s">
        <v>57</v>
      </c>
      <c r="Z18" t="s">
        <v>30</v>
      </c>
      <c r="AB18" s="3">
        <v>0</v>
      </c>
      <c r="AC18" t="s">
        <v>17</v>
      </c>
    </row>
    <row r="19" spans="1:29" ht="16.5" x14ac:dyDescent="0.35">
      <c r="L19" s="12"/>
      <c r="M19" s="12"/>
      <c r="P19" s="11"/>
      <c r="Z19" t="s">
        <v>55</v>
      </c>
      <c r="AB19" s="3">
        <v>0</v>
      </c>
      <c r="AC19" t="s">
        <v>17</v>
      </c>
    </row>
    <row r="20" spans="1:29" ht="17.5" x14ac:dyDescent="0.45">
      <c r="B20" t="s">
        <v>42</v>
      </c>
      <c r="C20" s="12" t="s">
        <v>43</v>
      </c>
      <c r="D20" s="13">
        <v>770</v>
      </c>
      <c r="E20" s="11"/>
      <c r="F20" s="11"/>
      <c r="G20" s="11"/>
      <c r="I20" s="12"/>
      <c r="R20" s="1"/>
    </row>
    <row r="21" spans="1:29" x14ac:dyDescent="0.35">
      <c r="B21" t="s">
        <v>6</v>
      </c>
      <c r="D21" s="13">
        <f>D20/D20</f>
        <v>1</v>
      </c>
      <c r="E21" s="13">
        <v>300</v>
      </c>
      <c r="F21" s="13">
        <v>14500</v>
      </c>
      <c r="G21" s="13">
        <v>300</v>
      </c>
      <c r="H21" s="13">
        <v>150</v>
      </c>
      <c r="J21" s="13">
        <v>250</v>
      </c>
    </row>
    <row r="22" spans="1:29" x14ac:dyDescent="0.35">
      <c r="A22" t="s">
        <v>31</v>
      </c>
      <c r="B22" t="s">
        <v>7</v>
      </c>
      <c r="D22" s="13">
        <v>1</v>
      </c>
      <c r="E22" s="13">
        <v>0.4</v>
      </c>
      <c r="F22" s="13">
        <v>1</v>
      </c>
      <c r="G22" s="13">
        <v>0.4</v>
      </c>
      <c r="H22" s="13">
        <v>0.4</v>
      </c>
      <c r="J22" s="13">
        <v>1</v>
      </c>
    </row>
    <row r="23" spans="1:29" ht="16.5" x14ac:dyDescent="0.35">
      <c r="B23" t="s">
        <v>2</v>
      </c>
      <c r="D23">
        <f>SUM(D5:D10)*1*1</f>
        <v>47</v>
      </c>
      <c r="E23" t="s">
        <v>17</v>
      </c>
    </row>
    <row r="24" spans="1:29" ht="16.5" x14ac:dyDescent="0.35">
      <c r="B24" t="s">
        <v>9</v>
      </c>
      <c r="E24">
        <f>SUM(E5:E10)</f>
        <v>246</v>
      </c>
      <c r="F24" t="s">
        <v>17</v>
      </c>
    </row>
    <row r="25" spans="1:29" ht="16.5" x14ac:dyDescent="0.35">
      <c r="B25" t="s">
        <v>10</v>
      </c>
      <c r="F25" s="2">
        <f>SUM(F5:F10)</f>
        <v>3.2045859872611464</v>
      </c>
      <c r="G25" t="s">
        <v>17</v>
      </c>
    </row>
    <row r="26" spans="1:29" ht="16.5" x14ac:dyDescent="0.35">
      <c r="B26" t="s">
        <v>28</v>
      </c>
      <c r="G26">
        <f>SUM(G5:G10)</f>
        <v>20.251999999999999</v>
      </c>
      <c r="H26" t="s">
        <v>17</v>
      </c>
    </row>
    <row r="27" spans="1:29" ht="16.5" x14ac:dyDescent="0.35">
      <c r="B27" t="s">
        <v>3</v>
      </c>
      <c r="H27">
        <f>SUM(H5:H10)</f>
        <v>0</v>
      </c>
      <c r="I27" t="s">
        <v>17</v>
      </c>
    </row>
    <row r="28" spans="1:29" ht="16.5" x14ac:dyDescent="0.35">
      <c r="B28" t="s">
        <v>58</v>
      </c>
      <c r="J28">
        <f>J11</f>
        <v>100</v>
      </c>
      <c r="K28" s="21" t="s">
        <v>57</v>
      </c>
    </row>
    <row r="29" spans="1:29" x14ac:dyDescent="0.35">
      <c r="B29" t="s">
        <v>13</v>
      </c>
      <c r="C29" s="2">
        <f>D23*D20</f>
        <v>36190</v>
      </c>
      <c r="D29" t="s">
        <v>35</v>
      </c>
    </row>
    <row r="30" spans="1:29" ht="16.5" x14ac:dyDescent="0.45">
      <c r="B30" t="s">
        <v>11</v>
      </c>
      <c r="C30" s="2">
        <f>E24*E21*E22+F25*F21*F22+G26*G21*G22+H27*H21*H22+J28*J21</f>
        <v>103416.73681528663</v>
      </c>
      <c r="D30" t="s">
        <v>35</v>
      </c>
      <c r="E30" t="s">
        <v>14</v>
      </c>
      <c r="G30" s="2">
        <f>C30/1000</f>
        <v>103.41673681528663</v>
      </c>
      <c r="H30" t="s">
        <v>29</v>
      </c>
    </row>
    <row r="31" spans="1:29" ht="16.5" x14ac:dyDescent="0.45">
      <c r="A31" t="s">
        <v>32</v>
      </c>
      <c r="B31" t="s">
        <v>12</v>
      </c>
      <c r="C31" s="2">
        <f>SUM(D14:D18)*D20</f>
        <v>23100</v>
      </c>
      <c r="D31" t="s">
        <v>35</v>
      </c>
      <c r="E31" t="s">
        <v>15</v>
      </c>
      <c r="G31" s="2">
        <f>(C29+C31)/1000</f>
        <v>59.29</v>
      </c>
      <c r="H31" t="s">
        <v>29</v>
      </c>
    </row>
    <row r="33" spans="2:4" x14ac:dyDescent="0.35">
      <c r="C33" s="2">
        <f>100*(C29+C31)/C30</f>
        <v>57.331145640282863</v>
      </c>
    </row>
    <row r="34" spans="2:4" x14ac:dyDescent="0.35">
      <c r="C34" s="2">
        <f>100*(1-0.6*EXP(-0.4*(C29+C31)/C30))</f>
        <v>52.295774462579644</v>
      </c>
    </row>
    <row r="36" spans="2:4" x14ac:dyDescent="0.35">
      <c r="B36" s="5" t="s">
        <v>4</v>
      </c>
      <c r="C36" s="4">
        <f>IF(0.5*C30&gt;=(C29+C31), C33,C34)</f>
        <v>52.295774462579644</v>
      </c>
      <c r="D36" s="5" t="s">
        <v>8</v>
      </c>
    </row>
    <row r="55" spans="3:4" x14ac:dyDescent="0.35">
      <c r="D55" s="2"/>
    </row>
    <row r="58" spans="3:4" x14ac:dyDescent="0.35">
      <c r="C58" s="2"/>
    </row>
    <row r="73" spans="13:13" x14ac:dyDescent="0.35">
      <c r="M7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Skaičiuoklė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Augonis</dc:creator>
  <cp:lastModifiedBy>Vytenis Poviliūnas</cp:lastModifiedBy>
  <dcterms:created xsi:type="dcterms:W3CDTF">2024-07-18T08:35:04Z</dcterms:created>
  <dcterms:modified xsi:type="dcterms:W3CDTF">2024-12-20T10:49:31Z</dcterms:modified>
</cp:coreProperties>
</file>